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2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'Tabelle1'!$A$1:$P$47</definedName>
  </definedNames>
  <calcPr fullCalcOnLoad="1"/>
</workbook>
</file>

<file path=xl/sharedStrings.xml><?xml version="1.0" encoding="utf-8"?>
<sst xmlns="http://schemas.openxmlformats.org/spreadsheetml/2006/main" count="68" uniqueCount="30">
  <si>
    <t>Dimensionierung von Spur-IIm-Modulen für gebogene Gleise</t>
  </si>
  <si>
    <t>Gleisbogen (Grad)</t>
  </si>
  <si>
    <t>Modulwinkel (Grad)</t>
  </si>
  <si>
    <t>beta1</t>
  </si>
  <si>
    <t>beta2</t>
  </si>
  <si>
    <t>Modulbreite (mm)</t>
  </si>
  <si>
    <t>a1</t>
  </si>
  <si>
    <t>a2</t>
  </si>
  <si>
    <t>a=a1+a2</t>
  </si>
  <si>
    <t xml:space="preserve"> - THIEL</t>
  </si>
  <si>
    <t>Modultiefe h (mm)</t>
  </si>
  <si>
    <t>Bezeichnung</t>
  </si>
  <si>
    <t>R1</t>
  </si>
  <si>
    <t>LGB R2</t>
  </si>
  <si>
    <t>PIKO R3</t>
  </si>
  <si>
    <t>LGB R3</t>
  </si>
  <si>
    <t>PIKO R5</t>
  </si>
  <si>
    <t>PIKO R7</t>
  </si>
  <si>
    <t>LGB R5</t>
  </si>
  <si>
    <t>Radius (mm)</t>
  </si>
  <si>
    <t>b1 (mm)</t>
  </si>
  <si>
    <t>b2 (mm)</t>
  </si>
  <si>
    <t>a3 (mm)</t>
  </si>
  <si>
    <t>a4 (mm)</t>
  </si>
  <si>
    <t xml:space="preserve">45° Module für R3 LGB </t>
  </si>
  <si>
    <t>60° Module für R2 LGB</t>
  </si>
  <si>
    <t>60° Module für R3 PIKO</t>
  </si>
  <si>
    <t>a3 +a4 (mm)</t>
  </si>
  <si>
    <t>a3</t>
  </si>
  <si>
    <t>a4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</si>
</sst>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2">
    <font>
      <sz val="10"/>
      <name val="Arial"/>
      <family val="0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/>
      <protection locked="0"/>
    </xf>
    <xf numFmtId="0" fontId="0" fillId="4" borderId="2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7" borderId="2" xfId="0" applyFont="1" applyFill="1" applyBorder="1" applyAlignment="1">
      <alignment/>
    </xf>
    <xf numFmtId="164" fontId="0" fillId="5" borderId="2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4" fontId="0" fillId="7" borderId="2" xfId="0" applyNumberForma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" borderId="2" xfId="0" applyFont="1" applyFill="1" applyBorder="1" applyAlignment="1" applyProtection="1">
      <alignment/>
      <protection locked="0"/>
    </xf>
    <xf numFmtId="164" fontId="2" fillId="0" borderId="5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/>
    </xf>
    <xf numFmtId="0" fontId="2" fillId="8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0" xfId="0" applyFill="1" applyBorder="1" applyAlignment="1">
      <alignment/>
    </xf>
    <xf numFmtId="0" fontId="7" fillId="9" borderId="12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3" fillId="9" borderId="0" xfId="0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0" fontId="7" fillId="9" borderId="12" xfId="0" applyFont="1" applyFill="1" applyBorder="1" applyAlignment="1">
      <alignment/>
    </xf>
    <xf numFmtId="0" fontId="0" fillId="9" borderId="13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14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6" borderId="17" xfId="0" applyFon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0" fontId="2" fillId="0" borderId="17" xfId="0" applyFont="1" applyBorder="1" applyAlignment="1">
      <alignment/>
    </xf>
    <xf numFmtId="0" fontId="2" fillId="6" borderId="17" xfId="0" applyFont="1" applyFill="1" applyBorder="1" applyAlignment="1">
      <alignment/>
    </xf>
    <xf numFmtId="164" fontId="0" fillId="6" borderId="17" xfId="0" applyNumberForma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2" xfId="0" applyFill="1" applyBorder="1" applyAlignment="1">
      <alignment/>
    </xf>
    <xf numFmtId="0" fontId="3" fillId="9" borderId="12" xfId="0" applyNumberFormat="1" applyFont="1" applyFill="1" applyBorder="1" applyAlignment="1">
      <alignment horizontal="left"/>
    </xf>
    <xf numFmtId="0" fontId="0" fillId="9" borderId="13" xfId="0" applyFill="1" applyBorder="1" applyAlignment="1">
      <alignment/>
    </xf>
    <xf numFmtId="164" fontId="3" fillId="8" borderId="2" xfId="0" applyNumberFormat="1" applyFon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0" fontId="10" fillId="9" borderId="11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0" fillId="9" borderId="12" xfId="0" applyFont="1" applyFill="1" applyBorder="1" applyAlignment="1">
      <alignment/>
    </xf>
    <xf numFmtId="0" fontId="10" fillId="9" borderId="12" xfId="0" applyFont="1" applyFill="1" applyBorder="1" applyAlignment="1">
      <alignment/>
    </xf>
    <xf numFmtId="0" fontId="10" fillId="9" borderId="0" xfId="0" applyFont="1" applyFill="1" applyBorder="1" applyAlignment="1">
      <alignment/>
    </xf>
    <xf numFmtId="0" fontId="11" fillId="9" borderId="0" xfId="0" applyFont="1" applyFill="1" applyBorder="1" applyAlignment="1">
      <alignment horizontal="left"/>
    </xf>
    <xf numFmtId="0" fontId="11" fillId="9" borderId="12" xfId="0" applyFont="1" applyFill="1" applyBorder="1" applyAlignment="1">
      <alignment horizontal="left"/>
    </xf>
    <xf numFmtId="164" fontId="4" fillId="6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0" fillId="0" borderId="2" xfId="0" applyNumberFormat="1" applyFont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164" fontId="11" fillId="8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64" fontId="0" fillId="0" borderId="2" xfId="0" applyNumberFormat="1" applyFont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0" borderId="0" xfId="0" applyAlignment="1">
      <alignment horizontal="right"/>
    </xf>
    <xf numFmtId="0" fontId="0" fillId="9" borderId="0" xfId="0" applyFill="1" applyBorder="1" applyAlignment="1">
      <alignment horizontal="right"/>
    </xf>
    <xf numFmtId="0" fontId="7" fillId="9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9" borderId="0" xfId="0" applyFont="1" applyFill="1" applyBorder="1" applyAlignment="1">
      <alignment horizontal="right"/>
    </xf>
    <xf numFmtId="0" fontId="0" fillId="9" borderId="0" xfId="0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8" borderId="2" xfId="0" applyFont="1" applyFill="1" applyBorder="1" applyAlignment="1">
      <alignment/>
    </xf>
    <xf numFmtId="164" fontId="3" fillId="8" borderId="2" xfId="0" applyNumberFormat="1" applyFont="1" applyFill="1" applyBorder="1" applyAlignment="1">
      <alignment/>
    </xf>
    <xf numFmtId="164" fontId="3" fillId="8" borderId="2" xfId="0" applyNumberFormat="1" applyFont="1" applyFill="1" applyBorder="1" applyAlignment="1">
      <alignment/>
    </xf>
    <xf numFmtId="0" fontId="2" fillId="8" borderId="1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0" fontId="2" fillId="6" borderId="11" xfId="0" applyFont="1" applyFill="1" applyBorder="1" applyAlignment="1">
      <alignment/>
    </xf>
    <xf numFmtId="164" fontId="0" fillId="6" borderId="11" xfId="0" applyNumberFormat="1" applyFill="1" applyBorder="1" applyAlignment="1">
      <alignment/>
    </xf>
    <xf numFmtId="164" fontId="0" fillId="0" borderId="11" xfId="0" applyNumberFormat="1" applyFont="1" applyBorder="1" applyAlignment="1">
      <alignment/>
    </xf>
    <xf numFmtId="0" fontId="2" fillId="6" borderId="11" xfId="0" applyFon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3" fillId="9" borderId="0" xfId="0" applyNumberFormat="1" applyFont="1" applyFill="1" applyBorder="1" applyAlignment="1" quotePrefix="1">
      <alignment horizontal="center"/>
    </xf>
    <xf numFmtId="0" fontId="3" fillId="9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65" fontId="3" fillId="9" borderId="0" xfId="0" applyNumberFormat="1" applyFont="1" applyFill="1" applyBorder="1" applyAlignment="1">
      <alignment horizontal="center"/>
    </xf>
    <xf numFmtId="165" fontId="11" fillId="9" borderId="0" xfId="0" applyNumberFormat="1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31</xdr:row>
      <xdr:rowOff>9525</xdr:rowOff>
    </xdr:from>
    <xdr:to>
      <xdr:col>10</xdr:col>
      <xdr:colOff>314325</xdr:colOff>
      <xdr:row>36</xdr:row>
      <xdr:rowOff>0</xdr:rowOff>
    </xdr:to>
    <xdr:sp>
      <xdr:nvSpPr>
        <xdr:cNvPr id="1" name="Line 15"/>
        <xdr:cNvSpPr>
          <a:spLocks/>
        </xdr:cNvSpPr>
      </xdr:nvSpPr>
      <xdr:spPr>
        <a:xfrm>
          <a:off x="6515100" y="5095875"/>
          <a:ext cx="3143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31</xdr:row>
      <xdr:rowOff>9525</xdr:rowOff>
    </xdr:from>
    <xdr:to>
      <xdr:col>12</xdr:col>
      <xdr:colOff>0</xdr:colOff>
      <xdr:row>31</xdr:row>
      <xdr:rowOff>9525</xdr:rowOff>
    </xdr:to>
    <xdr:sp>
      <xdr:nvSpPr>
        <xdr:cNvPr id="2" name="Line 16"/>
        <xdr:cNvSpPr>
          <a:spLocks/>
        </xdr:cNvSpPr>
      </xdr:nvSpPr>
      <xdr:spPr>
        <a:xfrm>
          <a:off x="6515100" y="50958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31</xdr:row>
      <xdr:rowOff>0</xdr:rowOff>
    </xdr:from>
    <xdr:to>
      <xdr:col>12</xdr:col>
      <xdr:colOff>9525</xdr:colOff>
      <xdr:row>36</xdr:row>
      <xdr:rowOff>28575</xdr:rowOff>
    </xdr:to>
    <xdr:sp>
      <xdr:nvSpPr>
        <xdr:cNvPr id="3" name="Line 17"/>
        <xdr:cNvSpPr>
          <a:spLocks/>
        </xdr:cNvSpPr>
      </xdr:nvSpPr>
      <xdr:spPr>
        <a:xfrm flipH="1">
          <a:off x="7724775" y="5086350"/>
          <a:ext cx="3238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35</xdr:row>
      <xdr:rowOff>152400</xdr:rowOff>
    </xdr:from>
    <xdr:to>
      <xdr:col>11</xdr:col>
      <xdr:colOff>457200</xdr:colOff>
      <xdr:row>35</xdr:row>
      <xdr:rowOff>152400</xdr:rowOff>
    </xdr:to>
    <xdr:sp>
      <xdr:nvSpPr>
        <xdr:cNvPr id="4" name="Line 18"/>
        <xdr:cNvSpPr>
          <a:spLocks/>
        </xdr:cNvSpPr>
      </xdr:nvSpPr>
      <xdr:spPr>
        <a:xfrm>
          <a:off x="6829425" y="58864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31</xdr:row>
      <xdr:rowOff>19050</xdr:rowOff>
    </xdr:from>
    <xdr:to>
      <xdr:col>11</xdr:col>
      <xdr:colOff>9525</xdr:colOff>
      <xdr:row>35</xdr:row>
      <xdr:rowOff>133350</xdr:rowOff>
    </xdr:to>
    <xdr:sp>
      <xdr:nvSpPr>
        <xdr:cNvPr id="5" name="Line 19"/>
        <xdr:cNvSpPr>
          <a:spLocks/>
        </xdr:cNvSpPr>
      </xdr:nvSpPr>
      <xdr:spPr>
        <a:xfrm flipV="1">
          <a:off x="7286625" y="510540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35</xdr:row>
      <xdr:rowOff>152400</xdr:rowOff>
    </xdr:from>
    <xdr:to>
      <xdr:col>11</xdr:col>
      <xdr:colOff>647700</xdr:colOff>
      <xdr:row>36</xdr:row>
      <xdr:rowOff>57150</xdr:rowOff>
    </xdr:to>
    <xdr:sp>
      <xdr:nvSpPr>
        <xdr:cNvPr id="6" name="Line 20"/>
        <xdr:cNvSpPr>
          <a:spLocks/>
        </xdr:cNvSpPr>
      </xdr:nvSpPr>
      <xdr:spPr>
        <a:xfrm>
          <a:off x="7715250" y="5886450"/>
          <a:ext cx="2095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0</xdr:rowOff>
    </xdr:from>
    <xdr:to>
      <xdr:col>12</xdr:col>
      <xdr:colOff>200025</xdr:colOff>
      <xdr:row>31</xdr:row>
      <xdr:rowOff>85725</xdr:rowOff>
    </xdr:to>
    <xdr:sp>
      <xdr:nvSpPr>
        <xdr:cNvPr id="7" name="Line 21"/>
        <xdr:cNvSpPr>
          <a:spLocks/>
        </xdr:cNvSpPr>
      </xdr:nvSpPr>
      <xdr:spPr>
        <a:xfrm>
          <a:off x="8058150" y="5086350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31</xdr:row>
      <xdr:rowOff>57150</xdr:rowOff>
    </xdr:from>
    <xdr:to>
      <xdr:col>12</xdr:col>
      <xdr:colOff>142875</xdr:colOff>
      <xdr:row>36</xdr:row>
      <xdr:rowOff>38100</xdr:rowOff>
    </xdr:to>
    <xdr:sp>
      <xdr:nvSpPr>
        <xdr:cNvPr id="8" name="Line 22"/>
        <xdr:cNvSpPr>
          <a:spLocks/>
        </xdr:cNvSpPr>
      </xdr:nvSpPr>
      <xdr:spPr>
        <a:xfrm flipV="1">
          <a:off x="7877175" y="5143500"/>
          <a:ext cx="304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36</xdr:row>
      <xdr:rowOff>0</xdr:rowOff>
    </xdr:from>
    <xdr:to>
      <xdr:col>10</xdr:col>
      <xdr:colOff>314325</xdr:colOff>
      <xdr:row>37</xdr:row>
      <xdr:rowOff>38100</xdr:rowOff>
    </xdr:to>
    <xdr:sp>
      <xdr:nvSpPr>
        <xdr:cNvPr id="9" name="Line 23"/>
        <xdr:cNvSpPr>
          <a:spLocks/>
        </xdr:cNvSpPr>
      </xdr:nvSpPr>
      <xdr:spPr>
        <a:xfrm flipH="1">
          <a:off x="6829425" y="58959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35</xdr:row>
      <xdr:rowOff>142875</xdr:rowOff>
    </xdr:from>
    <xdr:to>
      <xdr:col>11</xdr:col>
      <xdr:colOff>447675</xdr:colOff>
      <xdr:row>37</xdr:row>
      <xdr:rowOff>19050</xdr:rowOff>
    </xdr:to>
    <xdr:sp>
      <xdr:nvSpPr>
        <xdr:cNvPr id="10" name="Line 24"/>
        <xdr:cNvSpPr>
          <a:spLocks/>
        </xdr:cNvSpPr>
      </xdr:nvSpPr>
      <xdr:spPr>
        <a:xfrm flipH="1">
          <a:off x="7724775" y="5876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30</xdr:row>
      <xdr:rowOff>9525</xdr:rowOff>
    </xdr:from>
    <xdr:to>
      <xdr:col>10</xdr:col>
      <xdr:colOff>9525</xdr:colOff>
      <xdr:row>31</xdr:row>
      <xdr:rowOff>47625</xdr:rowOff>
    </xdr:to>
    <xdr:sp>
      <xdr:nvSpPr>
        <xdr:cNvPr id="11" name="Line 25"/>
        <xdr:cNvSpPr>
          <a:spLocks/>
        </xdr:cNvSpPr>
      </xdr:nvSpPr>
      <xdr:spPr>
        <a:xfrm flipH="1">
          <a:off x="6524625" y="49339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29</xdr:row>
      <xdr:rowOff>133350</xdr:rowOff>
    </xdr:from>
    <xdr:to>
      <xdr:col>12</xdr:col>
      <xdr:colOff>9525</xdr:colOff>
      <xdr:row>31</xdr:row>
      <xdr:rowOff>9525</xdr:rowOff>
    </xdr:to>
    <xdr:sp>
      <xdr:nvSpPr>
        <xdr:cNvPr id="12" name="Line 26"/>
        <xdr:cNvSpPr>
          <a:spLocks/>
        </xdr:cNvSpPr>
      </xdr:nvSpPr>
      <xdr:spPr>
        <a:xfrm flipH="1">
          <a:off x="8048625" y="4895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152400</xdr:rowOff>
    </xdr:from>
    <xdr:to>
      <xdr:col>10</xdr:col>
      <xdr:colOff>400050</xdr:colOff>
      <xdr:row>13</xdr:row>
      <xdr:rowOff>123825</xdr:rowOff>
    </xdr:to>
    <xdr:sp>
      <xdr:nvSpPr>
        <xdr:cNvPr id="13" name="Line 28"/>
        <xdr:cNvSpPr>
          <a:spLocks/>
        </xdr:cNvSpPr>
      </xdr:nvSpPr>
      <xdr:spPr>
        <a:xfrm>
          <a:off x="6667500" y="1514475"/>
          <a:ext cx="247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8</xdr:row>
      <xdr:rowOff>152400</xdr:rowOff>
    </xdr:from>
    <xdr:to>
      <xdr:col>11</xdr:col>
      <xdr:colOff>590550</xdr:colOff>
      <xdr:row>8</xdr:row>
      <xdr:rowOff>152400</xdr:rowOff>
    </xdr:to>
    <xdr:sp>
      <xdr:nvSpPr>
        <xdr:cNvPr id="14" name="Line 29"/>
        <xdr:cNvSpPr>
          <a:spLocks/>
        </xdr:cNvSpPr>
      </xdr:nvSpPr>
      <xdr:spPr>
        <a:xfrm>
          <a:off x="6667500" y="151447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8</xdr:row>
      <xdr:rowOff>142875</xdr:rowOff>
    </xdr:from>
    <xdr:to>
      <xdr:col>11</xdr:col>
      <xdr:colOff>600075</xdr:colOff>
      <xdr:row>13</xdr:row>
      <xdr:rowOff>152400</xdr:rowOff>
    </xdr:to>
    <xdr:sp>
      <xdr:nvSpPr>
        <xdr:cNvPr id="15" name="Line 30"/>
        <xdr:cNvSpPr>
          <a:spLocks/>
        </xdr:cNvSpPr>
      </xdr:nvSpPr>
      <xdr:spPr>
        <a:xfrm flipH="1">
          <a:off x="7620000" y="1504950"/>
          <a:ext cx="2571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114300</xdr:rowOff>
    </xdr:from>
    <xdr:to>
      <xdr:col>11</xdr:col>
      <xdr:colOff>352425</xdr:colOff>
      <xdr:row>13</xdr:row>
      <xdr:rowOff>114300</xdr:rowOff>
    </xdr:to>
    <xdr:sp>
      <xdr:nvSpPr>
        <xdr:cNvPr id="16" name="Line 31"/>
        <xdr:cNvSpPr>
          <a:spLocks/>
        </xdr:cNvSpPr>
      </xdr:nvSpPr>
      <xdr:spPr>
        <a:xfrm>
          <a:off x="6915150" y="22860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152400</xdr:rowOff>
    </xdr:from>
    <xdr:to>
      <xdr:col>11</xdr:col>
      <xdr:colOff>0</xdr:colOff>
      <xdr:row>13</xdr:row>
      <xdr:rowOff>123825</xdr:rowOff>
    </xdr:to>
    <xdr:sp>
      <xdr:nvSpPr>
        <xdr:cNvPr id="17" name="Line 32"/>
        <xdr:cNvSpPr>
          <a:spLocks/>
        </xdr:cNvSpPr>
      </xdr:nvSpPr>
      <xdr:spPr>
        <a:xfrm flipV="1">
          <a:off x="7277100" y="15144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13</xdr:row>
      <xdr:rowOff>114300</xdr:rowOff>
    </xdr:from>
    <xdr:to>
      <xdr:col>11</xdr:col>
      <xdr:colOff>504825</xdr:colOff>
      <xdr:row>14</xdr:row>
      <xdr:rowOff>9525</xdr:rowOff>
    </xdr:to>
    <xdr:sp>
      <xdr:nvSpPr>
        <xdr:cNvPr id="18" name="Line 33"/>
        <xdr:cNvSpPr>
          <a:spLocks/>
        </xdr:cNvSpPr>
      </xdr:nvSpPr>
      <xdr:spPr>
        <a:xfrm>
          <a:off x="7620000" y="2286000"/>
          <a:ext cx="161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8</xdr:row>
      <xdr:rowOff>142875</xdr:rowOff>
    </xdr:from>
    <xdr:to>
      <xdr:col>11</xdr:col>
      <xdr:colOff>752475</xdr:colOff>
      <xdr:row>9</xdr:row>
      <xdr:rowOff>66675</xdr:rowOff>
    </xdr:to>
    <xdr:sp>
      <xdr:nvSpPr>
        <xdr:cNvPr id="19" name="Line 34"/>
        <xdr:cNvSpPr>
          <a:spLocks/>
        </xdr:cNvSpPr>
      </xdr:nvSpPr>
      <xdr:spPr>
        <a:xfrm>
          <a:off x="7886700" y="1504950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9</xdr:row>
      <xdr:rowOff>38100</xdr:rowOff>
    </xdr:from>
    <xdr:to>
      <xdr:col>11</xdr:col>
      <xdr:colOff>704850</xdr:colOff>
      <xdr:row>14</xdr:row>
      <xdr:rowOff>0</xdr:rowOff>
    </xdr:to>
    <xdr:sp>
      <xdr:nvSpPr>
        <xdr:cNvPr id="20" name="Line 35"/>
        <xdr:cNvSpPr>
          <a:spLocks/>
        </xdr:cNvSpPr>
      </xdr:nvSpPr>
      <xdr:spPr>
        <a:xfrm flipV="1">
          <a:off x="7743825" y="1562100"/>
          <a:ext cx="238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13</xdr:row>
      <xdr:rowOff>123825</xdr:rowOff>
    </xdr:from>
    <xdr:to>
      <xdr:col>10</xdr:col>
      <xdr:colOff>400050</xdr:colOff>
      <xdr:row>14</xdr:row>
      <xdr:rowOff>152400</xdr:rowOff>
    </xdr:to>
    <xdr:sp>
      <xdr:nvSpPr>
        <xdr:cNvPr id="21" name="Line 36"/>
        <xdr:cNvSpPr>
          <a:spLocks/>
        </xdr:cNvSpPr>
      </xdr:nvSpPr>
      <xdr:spPr>
        <a:xfrm flipH="1">
          <a:off x="6915150" y="2295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342900</xdr:colOff>
      <xdr:row>13</xdr:row>
      <xdr:rowOff>104775</xdr:rowOff>
    </xdr:from>
    <xdr:to>
      <xdr:col>11</xdr:col>
      <xdr:colOff>342900</xdr:colOff>
      <xdr:row>14</xdr:row>
      <xdr:rowOff>133350</xdr:rowOff>
    </xdr:to>
    <xdr:sp>
      <xdr:nvSpPr>
        <xdr:cNvPr id="22" name="Line 37"/>
        <xdr:cNvSpPr>
          <a:spLocks/>
        </xdr:cNvSpPr>
      </xdr:nvSpPr>
      <xdr:spPr>
        <a:xfrm flipH="1">
          <a:off x="7620000" y="227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8</xdr:row>
      <xdr:rowOff>0</xdr:rowOff>
    </xdr:from>
    <xdr:to>
      <xdr:col>10</xdr:col>
      <xdr:colOff>161925</xdr:colOff>
      <xdr:row>9</xdr:row>
      <xdr:rowOff>28575</xdr:rowOff>
    </xdr:to>
    <xdr:sp>
      <xdr:nvSpPr>
        <xdr:cNvPr id="23" name="Line 38"/>
        <xdr:cNvSpPr>
          <a:spLocks/>
        </xdr:cNvSpPr>
      </xdr:nvSpPr>
      <xdr:spPr>
        <a:xfrm flipH="1">
          <a:off x="6677025" y="1362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7</xdr:row>
      <xdr:rowOff>123825</xdr:rowOff>
    </xdr:from>
    <xdr:to>
      <xdr:col>11</xdr:col>
      <xdr:colOff>600075</xdr:colOff>
      <xdr:row>8</xdr:row>
      <xdr:rowOff>152400</xdr:rowOff>
    </xdr:to>
    <xdr:sp>
      <xdr:nvSpPr>
        <xdr:cNvPr id="24" name="Line 39"/>
        <xdr:cNvSpPr>
          <a:spLocks/>
        </xdr:cNvSpPr>
      </xdr:nvSpPr>
      <xdr:spPr>
        <a:xfrm flipH="1">
          <a:off x="7877175" y="1323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9</xdr:row>
      <xdr:rowOff>9525</xdr:rowOff>
    </xdr:from>
    <xdr:to>
      <xdr:col>14</xdr:col>
      <xdr:colOff>285750</xdr:colOff>
      <xdr:row>13</xdr:row>
      <xdr:rowOff>142875</xdr:rowOff>
    </xdr:to>
    <xdr:sp>
      <xdr:nvSpPr>
        <xdr:cNvPr id="25" name="Line 89"/>
        <xdr:cNvSpPr>
          <a:spLocks/>
        </xdr:cNvSpPr>
      </xdr:nvSpPr>
      <xdr:spPr>
        <a:xfrm>
          <a:off x="8667750" y="1533525"/>
          <a:ext cx="2476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8</xdr:row>
      <xdr:rowOff>152400</xdr:rowOff>
    </xdr:from>
    <xdr:to>
      <xdr:col>15</xdr:col>
      <xdr:colOff>590550</xdr:colOff>
      <xdr:row>8</xdr:row>
      <xdr:rowOff>152400</xdr:rowOff>
    </xdr:to>
    <xdr:sp>
      <xdr:nvSpPr>
        <xdr:cNvPr id="26" name="Line 90"/>
        <xdr:cNvSpPr>
          <a:spLocks/>
        </xdr:cNvSpPr>
      </xdr:nvSpPr>
      <xdr:spPr>
        <a:xfrm>
          <a:off x="8658225" y="1514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8</xdr:row>
      <xdr:rowOff>142875</xdr:rowOff>
    </xdr:from>
    <xdr:to>
      <xdr:col>15</xdr:col>
      <xdr:colOff>600075</xdr:colOff>
      <xdr:row>13</xdr:row>
      <xdr:rowOff>152400</xdr:rowOff>
    </xdr:to>
    <xdr:sp>
      <xdr:nvSpPr>
        <xdr:cNvPr id="27" name="Line 91"/>
        <xdr:cNvSpPr>
          <a:spLocks/>
        </xdr:cNvSpPr>
      </xdr:nvSpPr>
      <xdr:spPr>
        <a:xfrm flipH="1">
          <a:off x="9734550" y="1504950"/>
          <a:ext cx="2571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13</xdr:row>
      <xdr:rowOff>123825</xdr:rowOff>
    </xdr:from>
    <xdr:to>
      <xdr:col>15</xdr:col>
      <xdr:colOff>352425</xdr:colOff>
      <xdr:row>13</xdr:row>
      <xdr:rowOff>123825</xdr:rowOff>
    </xdr:to>
    <xdr:sp>
      <xdr:nvSpPr>
        <xdr:cNvPr id="28" name="Line 92"/>
        <xdr:cNvSpPr>
          <a:spLocks/>
        </xdr:cNvSpPr>
      </xdr:nvSpPr>
      <xdr:spPr>
        <a:xfrm>
          <a:off x="8905875" y="22955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752475</xdr:colOff>
      <xdr:row>8</xdr:row>
      <xdr:rowOff>152400</xdr:rowOff>
    </xdr:from>
    <xdr:to>
      <xdr:col>14</xdr:col>
      <xdr:colOff>752475</xdr:colOff>
      <xdr:row>13</xdr:row>
      <xdr:rowOff>123825</xdr:rowOff>
    </xdr:to>
    <xdr:sp>
      <xdr:nvSpPr>
        <xdr:cNvPr id="29" name="Line 93"/>
        <xdr:cNvSpPr>
          <a:spLocks/>
        </xdr:cNvSpPr>
      </xdr:nvSpPr>
      <xdr:spPr>
        <a:xfrm flipV="1">
          <a:off x="9382125" y="15144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13</xdr:row>
      <xdr:rowOff>114300</xdr:rowOff>
    </xdr:from>
    <xdr:to>
      <xdr:col>15</xdr:col>
      <xdr:colOff>504825</xdr:colOff>
      <xdr:row>14</xdr:row>
      <xdr:rowOff>9525</xdr:rowOff>
    </xdr:to>
    <xdr:sp>
      <xdr:nvSpPr>
        <xdr:cNvPr id="30" name="Line 94"/>
        <xdr:cNvSpPr>
          <a:spLocks/>
        </xdr:cNvSpPr>
      </xdr:nvSpPr>
      <xdr:spPr>
        <a:xfrm>
          <a:off x="9734550" y="2286000"/>
          <a:ext cx="161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609600</xdr:colOff>
      <xdr:row>8</xdr:row>
      <xdr:rowOff>142875</xdr:rowOff>
    </xdr:from>
    <xdr:to>
      <xdr:col>15</xdr:col>
      <xdr:colOff>752475</xdr:colOff>
      <xdr:row>9</xdr:row>
      <xdr:rowOff>66675</xdr:rowOff>
    </xdr:to>
    <xdr:sp>
      <xdr:nvSpPr>
        <xdr:cNvPr id="31" name="Line 95"/>
        <xdr:cNvSpPr>
          <a:spLocks/>
        </xdr:cNvSpPr>
      </xdr:nvSpPr>
      <xdr:spPr>
        <a:xfrm>
          <a:off x="10001250" y="1504950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9</xdr:row>
      <xdr:rowOff>38100</xdr:rowOff>
    </xdr:from>
    <xdr:to>
      <xdr:col>15</xdr:col>
      <xdr:colOff>704850</xdr:colOff>
      <xdr:row>14</xdr:row>
      <xdr:rowOff>0</xdr:rowOff>
    </xdr:to>
    <xdr:sp>
      <xdr:nvSpPr>
        <xdr:cNvPr id="32" name="Line 96"/>
        <xdr:cNvSpPr>
          <a:spLocks/>
        </xdr:cNvSpPr>
      </xdr:nvSpPr>
      <xdr:spPr>
        <a:xfrm flipV="1">
          <a:off x="9858375" y="1562100"/>
          <a:ext cx="238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13</xdr:row>
      <xdr:rowOff>123825</xdr:rowOff>
    </xdr:from>
    <xdr:to>
      <xdr:col>14</xdr:col>
      <xdr:colOff>276225</xdr:colOff>
      <xdr:row>14</xdr:row>
      <xdr:rowOff>152400</xdr:rowOff>
    </xdr:to>
    <xdr:sp>
      <xdr:nvSpPr>
        <xdr:cNvPr id="33" name="Line 97"/>
        <xdr:cNvSpPr>
          <a:spLocks/>
        </xdr:cNvSpPr>
      </xdr:nvSpPr>
      <xdr:spPr>
        <a:xfrm flipH="1">
          <a:off x="8905875" y="22955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342900</xdr:colOff>
      <xdr:row>13</xdr:row>
      <xdr:rowOff>104775</xdr:rowOff>
    </xdr:from>
    <xdr:to>
      <xdr:col>15</xdr:col>
      <xdr:colOff>342900</xdr:colOff>
      <xdr:row>14</xdr:row>
      <xdr:rowOff>133350</xdr:rowOff>
    </xdr:to>
    <xdr:sp>
      <xdr:nvSpPr>
        <xdr:cNvPr id="34" name="Line 98"/>
        <xdr:cNvSpPr>
          <a:spLocks/>
        </xdr:cNvSpPr>
      </xdr:nvSpPr>
      <xdr:spPr>
        <a:xfrm flipH="1">
          <a:off x="9734550" y="22764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152400</xdr:rowOff>
    </xdr:from>
    <xdr:to>
      <xdr:col>14</xdr:col>
      <xdr:colOff>47625</xdr:colOff>
      <xdr:row>9</xdr:row>
      <xdr:rowOff>19050</xdr:rowOff>
    </xdr:to>
    <xdr:sp>
      <xdr:nvSpPr>
        <xdr:cNvPr id="35" name="Line 99"/>
        <xdr:cNvSpPr>
          <a:spLocks/>
        </xdr:cNvSpPr>
      </xdr:nvSpPr>
      <xdr:spPr>
        <a:xfrm flipH="1">
          <a:off x="8677275" y="1352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600075</xdr:colOff>
      <xdr:row>7</xdr:row>
      <xdr:rowOff>123825</xdr:rowOff>
    </xdr:from>
    <xdr:to>
      <xdr:col>15</xdr:col>
      <xdr:colOff>600075</xdr:colOff>
      <xdr:row>8</xdr:row>
      <xdr:rowOff>152400</xdr:rowOff>
    </xdr:to>
    <xdr:sp>
      <xdr:nvSpPr>
        <xdr:cNvPr id="36" name="Line 100"/>
        <xdr:cNvSpPr>
          <a:spLocks/>
        </xdr:cNvSpPr>
      </xdr:nvSpPr>
      <xdr:spPr>
        <a:xfrm flipH="1">
          <a:off x="9991725" y="13239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31</xdr:row>
      <xdr:rowOff>9525</xdr:rowOff>
    </xdr:from>
    <xdr:to>
      <xdr:col>10</xdr:col>
      <xdr:colOff>352425</xdr:colOff>
      <xdr:row>33</xdr:row>
      <xdr:rowOff>76200</xdr:rowOff>
    </xdr:to>
    <xdr:sp>
      <xdr:nvSpPr>
        <xdr:cNvPr id="37" name="Line 101"/>
        <xdr:cNvSpPr>
          <a:spLocks/>
        </xdr:cNvSpPr>
      </xdr:nvSpPr>
      <xdr:spPr>
        <a:xfrm>
          <a:off x="6867525" y="50958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33</xdr:row>
      <xdr:rowOff>47625</xdr:rowOff>
    </xdr:from>
    <xdr:to>
      <xdr:col>10</xdr:col>
      <xdr:colOff>352425</xdr:colOff>
      <xdr:row>36</xdr:row>
      <xdr:rowOff>0</xdr:rowOff>
    </xdr:to>
    <xdr:sp>
      <xdr:nvSpPr>
        <xdr:cNvPr id="38" name="Line 102"/>
        <xdr:cNvSpPr>
          <a:spLocks/>
        </xdr:cNvSpPr>
      </xdr:nvSpPr>
      <xdr:spPr>
        <a:xfrm>
          <a:off x="6867525" y="54578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8</xdr:row>
      <xdr:rowOff>142875</xdr:rowOff>
    </xdr:from>
    <xdr:to>
      <xdr:col>10</xdr:col>
      <xdr:colOff>428625</xdr:colOff>
      <xdr:row>11</xdr:row>
      <xdr:rowOff>47625</xdr:rowOff>
    </xdr:to>
    <xdr:sp>
      <xdr:nvSpPr>
        <xdr:cNvPr id="39" name="Line 104"/>
        <xdr:cNvSpPr>
          <a:spLocks/>
        </xdr:cNvSpPr>
      </xdr:nvSpPr>
      <xdr:spPr>
        <a:xfrm>
          <a:off x="6943725" y="15049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11</xdr:row>
      <xdr:rowOff>19050</xdr:rowOff>
    </xdr:from>
    <xdr:to>
      <xdr:col>10</xdr:col>
      <xdr:colOff>428625</xdr:colOff>
      <xdr:row>13</xdr:row>
      <xdr:rowOff>133350</xdr:rowOff>
    </xdr:to>
    <xdr:sp>
      <xdr:nvSpPr>
        <xdr:cNvPr id="40" name="Line 105"/>
        <xdr:cNvSpPr>
          <a:spLocks/>
        </xdr:cNvSpPr>
      </xdr:nvSpPr>
      <xdr:spPr>
        <a:xfrm>
          <a:off x="6943725" y="18669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8</xdr:row>
      <xdr:rowOff>152400</xdr:rowOff>
    </xdr:from>
    <xdr:to>
      <xdr:col>14</xdr:col>
      <xdr:colOff>561975</xdr:colOff>
      <xdr:row>10</xdr:row>
      <xdr:rowOff>123825</xdr:rowOff>
    </xdr:to>
    <xdr:sp>
      <xdr:nvSpPr>
        <xdr:cNvPr id="41" name="Line 107"/>
        <xdr:cNvSpPr>
          <a:spLocks/>
        </xdr:cNvSpPr>
      </xdr:nvSpPr>
      <xdr:spPr>
        <a:xfrm flipH="1">
          <a:off x="9191625" y="1514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10</xdr:row>
      <xdr:rowOff>104775</xdr:rowOff>
    </xdr:from>
    <xdr:to>
      <xdr:col>14</xdr:col>
      <xdr:colOff>561975</xdr:colOff>
      <xdr:row>13</xdr:row>
      <xdr:rowOff>114300</xdr:rowOff>
    </xdr:to>
    <xdr:sp>
      <xdr:nvSpPr>
        <xdr:cNvPr id="42" name="Line 108"/>
        <xdr:cNvSpPr>
          <a:spLocks/>
        </xdr:cNvSpPr>
      </xdr:nvSpPr>
      <xdr:spPr>
        <a:xfrm flipH="1">
          <a:off x="9191625" y="17907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P22" sqref="P22"/>
    </sheetView>
  </sheetViews>
  <sheetFormatPr defaultColWidth="11.421875" defaultRowHeight="12.75"/>
  <cols>
    <col min="1" max="1" width="12.8515625" style="0" customWidth="1"/>
    <col min="2" max="2" width="7.8515625" style="0" customWidth="1"/>
    <col min="3" max="3" width="9.57421875" style="0" customWidth="1"/>
    <col min="4" max="4" width="9.00390625" style="0" customWidth="1"/>
    <col min="5" max="5" width="10.00390625" style="0" customWidth="1"/>
    <col min="10" max="10" width="2.7109375" style="0" customWidth="1"/>
    <col min="13" max="13" width="5.140625" style="0" customWidth="1"/>
    <col min="14" max="14" width="3.7109375" style="0" customWidth="1"/>
    <col min="17" max="17" width="4.5742187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110"/>
      <c r="J1" s="110"/>
      <c r="K1" s="110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55"/>
      <c r="J2" s="110"/>
      <c r="K2" s="111"/>
      <c r="L2" s="2"/>
      <c r="M2" s="2"/>
      <c r="N2" s="2"/>
      <c r="O2" s="2"/>
      <c r="P2" s="2"/>
      <c r="Q2" s="2"/>
      <c r="R2" s="2"/>
    </row>
    <row r="3" spans="1:18" ht="12.75">
      <c r="A3" s="3" t="s">
        <v>1</v>
      </c>
      <c r="B3" s="4"/>
      <c r="C3" s="53">
        <v>60</v>
      </c>
      <c r="D3" s="48"/>
      <c r="E3" s="2"/>
      <c r="F3" s="2"/>
      <c r="G3" s="2"/>
      <c r="H3" s="2"/>
      <c r="I3" s="55"/>
      <c r="J3" s="110"/>
      <c r="K3" s="111"/>
      <c r="L3" s="2"/>
      <c r="M3" s="2"/>
      <c r="N3" s="2"/>
      <c r="O3" s="2"/>
      <c r="P3" s="2"/>
      <c r="Q3" s="2"/>
      <c r="R3" s="2"/>
    </row>
    <row r="4" spans="1:18" ht="12.75">
      <c r="A4" s="5" t="s">
        <v>2</v>
      </c>
      <c r="B4" s="6"/>
      <c r="C4" s="7" t="s">
        <v>3</v>
      </c>
      <c r="D4" s="8">
        <f>90+$C$3/2</f>
        <v>120</v>
      </c>
      <c r="E4" s="7" t="s">
        <v>4</v>
      </c>
      <c r="F4" s="8">
        <f>90-$C$3/2</f>
        <v>60</v>
      </c>
      <c r="G4" s="2"/>
      <c r="H4" s="2"/>
      <c r="I4" s="55"/>
      <c r="J4" s="110"/>
      <c r="K4" s="111"/>
      <c r="L4" s="2"/>
      <c r="M4" s="2"/>
      <c r="N4" s="2"/>
      <c r="O4" s="2"/>
      <c r="P4" s="2"/>
      <c r="Q4" s="2"/>
      <c r="R4" s="2"/>
    </row>
    <row r="5" spans="1:19" ht="12.75">
      <c r="A5" s="9"/>
      <c r="B5" s="10"/>
      <c r="C5" s="11"/>
      <c r="D5" s="12"/>
      <c r="E5" s="11"/>
      <c r="F5" s="12"/>
      <c r="G5" s="2"/>
      <c r="H5" s="2"/>
      <c r="I5" s="2"/>
      <c r="J5" s="2"/>
      <c r="M5" s="2"/>
      <c r="N5" s="2"/>
      <c r="O5" s="2"/>
      <c r="P5" s="2"/>
      <c r="Q5" s="2"/>
      <c r="R5" s="2"/>
      <c r="S5" s="2"/>
    </row>
    <row r="6" spans="1:17" ht="12.75">
      <c r="A6" s="3" t="s">
        <v>5</v>
      </c>
      <c r="B6" s="4"/>
      <c r="C6" s="13" t="s">
        <v>6</v>
      </c>
      <c r="D6" s="14">
        <v>300</v>
      </c>
      <c r="E6" s="13" t="s">
        <v>7</v>
      </c>
      <c r="F6" s="14">
        <v>300</v>
      </c>
      <c r="G6" s="13" t="s">
        <v>8</v>
      </c>
      <c r="H6" s="71">
        <f>D6+F6</f>
        <v>600</v>
      </c>
      <c r="I6" s="119"/>
      <c r="J6" s="57"/>
      <c r="K6" s="58"/>
      <c r="L6" s="58"/>
      <c r="M6" s="59"/>
      <c r="N6" s="57"/>
      <c r="O6" s="58"/>
      <c r="P6" s="58"/>
      <c r="Q6" s="59"/>
    </row>
    <row r="7" spans="1:17" ht="12.75">
      <c r="A7" s="16" t="s">
        <v>10</v>
      </c>
      <c r="B7" s="17"/>
      <c r="C7" s="18">
        <f>($D$6+$F$6)*COS($C$3*PI()/180/2)</f>
        <v>519.6152422706632</v>
      </c>
      <c r="D7" s="19"/>
      <c r="E7" s="11"/>
      <c r="F7" s="20"/>
      <c r="G7" s="11"/>
      <c r="H7" s="72"/>
      <c r="I7" s="118"/>
      <c r="J7" s="60"/>
      <c r="K7" s="130" t="s">
        <v>25</v>
      </c>
      <c r="L7" s="130"/>
      <c r="M7" s="61"/>
      <c r="N7" s="60"/>
      <c r="O7" s="130" t="s">
        <v>26</v>
      </c>
      <c r="P7" s="130"/>
      <c r="Q7" s="61"/>
    </row>
    <row r="8" spans="1:17" ht="12.75">
      <c r="A8" s="21" t="s">
        <v>11</v>
      </c>
      <c r="B8" s="22" t="s">
        <v>12</v>
      </c>
      <c r="C8" s="115" t="s">
        <v>13</v>
      </c>
      <c r="D8" s="116" t="s">
        <v>14</v>
      </c>
      <c r="E8" s="23" t="s">
        <v>15</v>
      </c>
      <c r="F8" s="32" t="s">
        <v>16</v>
      </c>
      <c r="G8" s="32" t="s">
        <v>17</v>
      </c>
      <c r="H8" s="32" t="s">
        <v>18</v>
      </c>
      <c r="I8" s="117"/>
      <c r="J8" s="60"/>
      <c r="K8" s="62"/>
      <c r="L8" s="62"/>
      <c r="M8" s="61"/>
      <c r="N8" s="85"/>
      <c r="O8" s="86"/>
      <c r="P8" s="86"/>
      <c r="Q8" s="87"/>
    </row>
    <row r="9" spans="1:17" ht="12.75">
      <c r="A9" s="8" t="s">
        <v>19</v>
      </c>
      <c r="B9" s="33">
        <v>600</v>
      </c>
      <c r="C9" s="52">
        <v>780</v>
      </c>
      <c r="D9" s="52">
        <v>920</v>
      </c>
      <c r="E9" s="49">
        <v>1195</v>
      </c>
      <c r="F9" s="35">
        <v>1240</v>
      </c>
      <c r="G9" s="35">
        <v>1560</v>
      </c>
      <c r="H9" s="73">
        <v>2320</v>
      </c>
      <c r="I9" s="124"/>
      <c r="J9" s="60"/>
      <c r="K9" s="131">
        <v>1080</v>
      </c>
      <c r="L9" s="131"/>
      <c r="M9" s="63"/>
      <c r="N9" s="85"/>
      <c r="O9" s="132">
        <v>1220</v>
      </c>
      <c r="P9" s="132"/>
      <c r="Q9" s="88"/>
    </row>
    <row r="10" spans="1:17" ht="12.75">
      <c r="A10" s="8" t="s">
        <v>20</v>
      </c>
      <c r="B10" s="36">
        <f aca="true" t="shared" si="0" ref="B10:H10">2*(B$9-$D$6)*SIN($C$3*PI()/180/2)</f>
        <v>299.99999999999994</v>
      </c>
      <c r="C10" s="83">
        <f>2*(C$9-$D$6)*SIN($C$3*PI()/180/2)</f>
        <v>479.99999999999994</v>
      </c>
      <c r="D10" s="84">
        <f t="shared" si="0"/>
        <v>619.9999999999999</v>
      </c>
      <c r="E10" s="50">
        <f t="shared" si="0"/>
        <v>894.9999999999999</v>
      </c>
      <c r="F10" s="38">
        <f t="shared" si="0"/>
        <v>939.9999999999999</v>
      </c>
      <c r="G10" s="38">
        <f t="shared" si="0"/>
        <v>1259.9999999999998</v>
      </c>
      <c r="H10" s="74">
        <f t="shared" si="0"/>
        <v>2019.9999999999998</v>
      </c>
      <c r="I10" s="125"/>
      <c r="J10" s="60"/>
      <c r="K10" s="64"/>
      <c r="L10" s="64"/>
      <c r="M10" s="63"/>
      <c r="N10" s="85"/>
      <c r="O10" s="89"/>
      <c r="P10" s="89"/>
      <c r="Q10" s="88"/>
    </row>
    <row r="11" spans="1:17" ht="12.75">
      <c r="A11" s="8" t="s">
        <v>21</v>
      </c>
      <c r="B11" s="36">
        <f aca="true" t="shared" si="1" ref="B11:H11">2*(B$9+$F$6)*SIN($C$3*PI()/180/2)</f>
        <v>899.9999999999999</v>
      </c>
      <c r="C11" s="83">
        <f t="shared" si="1"/>
        <v>1079.9999999999998</v>
      </c>
      <c r="D11" s="84">
        <f t="shared" si="1"/>
        <v>1219.9999999999998</v>
      </c>
      <c r="E11" s="50">
        <f t="shared" si="1"/>
        <v>1494.9999999999998</v>
      </c>
      <c r="F11" s="38">
        <f t="shared" si="1"/>
        <v>1539.9999999999998</v>
      </c>
      <c r="G11" s="38">
        <f t="shared" si="1"/>
        <v>1859.9999999999998</v>
      </c>
      <c r="H11" s="74">
        <f t="shared" si="1"/>
        <v>2619.9999999999995</v>
      </c>
      <c r="I11" s="125"/>
      <c r="J11" s="60"/>
      <c r="K11" s="104" t="s">
        <v>28</v>
      </c>
      <c r="L11" s="64"/>
      <c r="M11" s="63"/>
      <c r="N11" s="85"/>
      <c r="O11" s="101" t="s">
        <v>28</v>
      </c>
      <c r="P11" s="89"/>
      <c r="Q11" s="88"/>
    </row>
    <row r="12" spans="1:17" ht="12.75">
      <c r="A12" s="31" t="s">
        <v>22</v>
      </c>
      <c r="B12" s="36">
        <f aca="true" t="shared" si="2" ref="B12:H12">$C$7-B$13</f>
        <v>340.19237886466846</v>
      </c>
      <c r="C12" s="83">
        <f t="shared" si="2"/>
        <v>364.3078061834695</v>
      </c>
      <c r="D12" s="84">
        <f t="shared" si="2"/>
        <v>383.06424965364806</v>
      </c>
      <c r="E12" s="50">
        <f t="shared" si="2"/>
        <v>419.90726361292747</v>
      </c>
      <c r="F12" s="38">
        <f t="shared" si="2"/>
        <v>425.9361204426277</v>
      </c>
      <c r="G12" s="38">
        <f t="shared" si="2"/>
        <v>468.8079912316074</v>
      </c>
      <c r="H12" s="74">
        <f t="shared" si="2"/>
        <v>570.6286843554341</v>
      </c>
      <c r="I12" s="125"/>
      <c r="J12" s="60"/>
      <c r="K12" s="62"/>
      <c r="L12" s="65">
        <v>519.6</v>
      </c>
      <c r="M12" s="66">
        <v>600</v>
      </c>
      <c r="N12" s="85"/>
      <c r="O12" s="108"/>
      <c r="P12" s="90">
        <v>519.7</v>
      </c>
      <c r="Q12" s="91">
        <v>600</v>
      </c>
    </row>
    <row r="13" spans="1:17" ht="12.75">
      <c r="A13" s="31" t="s">
        <v>23</v>
      </c>
      <c r="B13" s="36">
        <f>$F$6*COS($C$3*PI()/180/2)-B$9*(1-SQRT(1-(SIN($C$3*PI()/180/2)^2)))</f>
        <v>179.42286340599475</v>
      </c>
      <c r="C13" s="83">
        <f aca="true" t="shared" si="3" ref="C13:H13">$F$6*COS($C$3*PI()/180/2)-C$9*(1-SQRT(1-(SIN($C$3*PI()/180/2)^2)))</f>
        <v>155.3074360871937</v>
      </c>
      <c r="D13" s="84">
        <f t="shared" si="3"/>
        <v>136.5509926170151</v>
      </c>
      <c r="E13" s="50">
        <f t="shared" si="3"/>
        <v>99.70797865773574</v>
      </c>
      <c r="F13" s="38">
        <f t="shared" si="3"/>
        <v>93.67912182803545</v>
      </c>
      <c r="G13" s="38">
        <f t="shared" si="3"/>
        <v>50.807251039055814</v>
      </c>
      <c r="H13" s="74">
        <f t="shared" si="3"/>
        <v>-51.01344208477087</v>
      </c>
      <c r="I13" s="125"/>
      <c r="J13" s="60"/>
      <c r="K13" s="107" t="s">
        <v>29</v>
      </c>
      <c r="L13" s="64"/>
      <c r="M13" s="63"/>
      <c r="N13" s="85"/>
      <c r="O13" s="109" t="s">
        <v>29</v>
      </c>
      <c r="P13" s="89"/>
      <c r="Q13" s="88"/>
    </row>
    <row r="14" spans="1:17" ht="12.75">
      <c r="A14" s="95" t="s">
        <v>27</v>
      </c>
      <c r="B14" s="96">
        <f>B12+B13</f>
        <v>519.6152422706632</v>
      </c>
      <c r="C14" s="97">
        <f aca="true" t="shared" si="4" ref="C14:H14">C12+C13</f>
        <v>519.6152422706632</v>
      </c>
      <c r="D14" s="98">
        <f t="shared" si="4"/>
        <v>519.6152422706632</v>
      </c>
      <c r="E14" s="96">
        <f t="shared" si="4"/>
        <v>519.6152422706632</v>
      </c>
      <c r="F14" s="96">
        <f t="shared" si="4"/>
        <v>519.6152422706632</v>
      </c>
      <c r="G14" s="96">
        <f t="shared" si="4"/>
        <v>519.6152422706632</v>
      </c>
      <c r="H14" s="96">
        <f t="shared" si="4"/>
        <v>519.6152422706632</v>
      </c>
      <c r="I14" s="126"/>
      <c r="J14" s="60"/>
      <c r="K14" s="64"/>
      <c r="L14" s="64"/>
      <c r="M14" s="63"/>
      <c r="N14" s="85"/>
      <c r="O14" s="89"/>
      <c r="P14" s="89"/>
      <c r="Q14" s="88"/>
    </row>
    <row r="15" spans="8:17" ht="12.75">
      <c r="H15" s="39"/>
      <c r="I15" s="127"/>
      <c r="J15" s="60"/>
      <c r="K15" s="129">
        <v>480</v>
      </c>
      <c r="L15" s="129"/>
      <c r="M15" s="67"/>
      <c r="N15" s="85"/>
      <c r="O15" s="133">
        <v>620</v>
      </c>
      <c r="P15" s="133"/>
      <c r="Q15" s="87"/>
    </row>
    <row r="16" spans="7:17" ht="12.75">
      <c r="G16" s="15"/>
      <c r="H16" s="2" t="s">
        <v>9</v>
      </c>
      <c r="I16" s="2"/>
      <c r="J16" s="68"/>
      <c r="K16" s="69"/>
      <c r="L16" s="69"/>
      <c r="M16" s="70"/>
      <c r="N16" s="68"/>
      <c r="O16" s="69"/>
      <c r="P16" s="69"/>
      <c r="Q16" s="70"/>
    </row>
    <row r="18" spans="1:10" ht="12.75">
      <c r="A18" s="8" t="s">
        <v>19</v>
      </c>
      <c r="B18" s="34">
        <v>765</v>
      </c>
      <c r="C18" s="34">
        <v>930</v>
      </c>
      <c r="D18" s="34">
        <v>1175</v>
      </c>
      <c r="E18" s="34">
        <v>1350</v>
      </c>
      <c r="F18" s="34">
        <v>1525</v>
      </c>
      <c r="G18" s="34">
        <v>1750</v>
      </c>
      <c r="H18" s="34">
        <v>1925</v>
      </c>
      <c r="I18" s="34">
        <v>2100</v>
      </c>
      <c r="J18" s="34">
        <v>2300</v>
      </c>
    </row>
    <row r="19" spans="1:10" ht="12.75">
      <c r="A19" s="8" t="s">
        <v>20</v>
      </c>
      <c r="B19" s="37">
        <f>2*(B$9-$D$6)*SIN($C$3*PI()/180/2)</f>
        <v>299.99999999999994</v>
      </c>
      <c r="C19" s="37">
        <f aca="true" t="shared" si="5" ref="C19:J19">2*(C$18-$D$6)*SIN($C$3*PI()/180/2)</f>
        <v>629.9999999999999</v>
      </c>
      <c r="D19" s="37">
        <f t="shared" si="5"/>
        <v>874.9999999999999</v>
      </c>
      <c r="E19" s="37">
        <f t="shared" si="5"/>
        <v>1049.9999999999998</v>
      </c>
      <c r="F19" s="37">
        <f t="shared" si="5"/>
        <v>1224.9999999999998</v>
      </c>
      <c r="G19" s="37">
        <f t="shared" si="5"/>
        <v>1449.9999999999998</v>
      </c>
      <c r="H19" s="37">
        <f t="shared" si="5"/>
        <v>1624.9999999999998</v>
      </c>
      <c r="I19" s="37">
        <f t="shared" si="5"/>
        <v>1799.9999999999998</v>
      </c>
      <c r="J19" s="37">
        <f t="shared" si="5"/>
        <v>1999.9999999999998</v>
      </c>
    </row>
    <row r="20" spans="1:10" ht="12.75">
      <c r="A20" s="8" t="s">
        <v>21</v>
      </c>
      <c r="B20" s="37">
        <f>2*(B$9+$F$6)*SIN($C$3*PI()/180/2)</f>
        <v>899.9999999999999</v>
      </c>
      <c r="C20" s="37">
        <f aca="true" t="shared" si="6" ref="C20:J20">2*(C$18+$F$6)*SIN($C$3*PI()/180/2)</f>
        <v>1229.9999999999998</v>
      </c>
      <c r="D20" s="37">
        <f t="shared" si="6"/>
        <v>1474.9999999999998</v>
      </c>
      <c r="E20" s="37">
        <f t="shared" si="6"/>
        <v>1649.9999999999998</v>
      </c>
      <c r="F20" s="37">
        <f t="shared" si="6"/>
        <v>1824.9999999999998</v>
      </c>
      <c r="G20" s="37">
        <f t="shared" si="6"/>
        <v>2049.9999999999995</v>
      </c>
      <c r="H20" s="37">
        <f t="shared" si="6"/>
        <v>2224.9999999999995</v>
      </c>
      <c r="I20" s="37">
        <f t="shared" si="6"/>
        <v>2399.9999999999995</v>
      </c>
      <c r="J20" s="37">
        <f t="shared" si="6"/>
        <v>2599.9999999999995</v>
      </c>
    </row>
    <row r="21" spans="1:16" ht="12.75">
      <c r="A21" s="31" t="s">
        <v>22</v>
      </c>
      <c r="B21" s="37">
        <f>$C$7-B$13</f>
        <v>340.19237886466846</v>
      </c>
      <c r="C21" s="37">
        <f aca="true" t="shared" si="7" ref="C21:J21">$C$7-C$22</f>
        <v>384.4039956158037</v>
      </c>
      <c r="D21" s="37">
        <f t="shared" si="7"/>
        <v>417.22777168861626</v>
      </c>
      <c r="E21" s="37">
        <f t="shared" si="7"/>
        <v>440.6733260263395</v>
      </c>
      <c r="F21" s="37">
        <f t="shared" si="7"/>
        <v>464.11888036406276</v>
      </c>
      <c r="G21" s="37">
        <f t="shared" si="7"/>
        <v>494.26316451256406</v>
      </c>
      <c r="H21" s="37">
        <f t="shared" si="7"/>
        <v>517.7087188502874</v>
      </c>
      <c r="I21" s="37">
        <f t="shared" si="7"/>
        <v>541.1542731880106</v>
      </c>
      <c r="J21" s="37">
        <f t="shared" si="7"/>
        <v>567.9491924311228</v>
      </c>
      <c r="P21" s="106"/>
    </row>
    <row r="22" spans="1:15" ht="12.75">
      <c r="A22" s="31" t="s">
        <v>23</v>
      </c>
      <c r="B22" s="37">
        <f>$F$6*COS($C$3*PI()/180/2)-B$9*(1-SQRT(1-(SIN($C$3*PI()/180/2)^2)))</f>
        <v>179.42286340599475</v>
      </c>
      <c r="C22" s="37">
        <f aca="true" t="shared" si="8" ref="C22:J22">$F$6*COS($C$3*PI()/180/2)-C$18*(1-SQRT(1-(SIN($C$3*PI()/180/2)^2)))</f>
        <v>135.2112466548595</v>
      </c>
      <c r="D22" s="37">
        <f t="shared" si="8"/>
        <v>102.38747058204694</v>
      </c>
      <c r="E22" s="37">
        <f t="shared" si="8"/>
        <v>78.94191624432369</v>
      </c>
      <c r="F22" s="37">
        <f t="shared" si="8"/>
        <v>55.49636190660047</v>
      </c>
      <c r="G22" s="37">
        <f t="shared" si="8"/>
        <v>25.352077758099142</v>
      </c>
      <c r="H22" s="37">
        <f t="shared" si="8"/>
        <v>1.9065234203758905</v>
      </c>
      <c r="I22" s="37">
        <f t="shared" si="8"/>
        <v>-21.53903091734736</v>
      </c>
      <c r="J22" s="37">
        <f t="shared" si="8"/>
        <v>-48.33395016045961</v>
      </c>
      <c r="O22" s="103"/>
    </row>
    <row r="25" spans="1:7" ht="12.75">
      <c r="A25" s="3" t="s">
        <v>1</v>
      </c>
      <c r="B25" s="4"/>
      <c r="C25" s="53">
        <v>45</v>
      </c>
      <c r="D25" s="48"/>
      <c r="E25" s="2"/>
      <c r="F25" s="2"/>
      <c r="G25" s="2"/>
    </row>
    <row r="26" spans="1:7" ht="12.75">
      <c r="A26" s="5" t="s">
        <v>2</v>
      </c>
      <c r="B26" s="6"/>
      <c r="C26" s="7" t="s">
        <v>3</v>
      </c>
      <c r="D26" s="8">
        <f>90+$C$3/2</f>
        <v>120</v>
      </c>
      <c r="E26" s="7" t="s">
        <v>4</v>
      </c>
      <c r="F26" s="8">
        <f>90-$C$3/2</f>
        <v>60</v>
      </c>
      <c r="G26" s="2"/>
    </row>
    <row r="28" spans="1:18" ht="12.75">
      <c r="A28" s="3" t="s">
        <v>5</v>
      </c>
      <c r="B28" s="4"/>
      <c r="C28" s="7" t="s">
        <v>6</v>
      </c>
      <c r="D28" s="46">
        <v>300</v>
      </c>
      <c r="E28" s="7" t="s">
        <v>7</v>
      </c>
      <c r="F28" s="46">
        <v>300</v>
      </c>
      <c r="G28" s="7" t="s">
        <v>8</v>
      </c>
      <c r="H28" s="75">
        <v>600</v>
      </c>
      <c r="I28" s="119"/>
      <c r="J28" s="57"/>
      <c r="K28" s="58"/>
      <c r="L28" s="58"/>
      <c r="M28" s="59"/>
      <c r="N28" s="54"/>
      <c r="R28" s="2"/>
    </row>
    <row r="29" spans="1:18" ht="12.75">
      <c r="A29" s="16" t="s">
        <v>10</v>
      </c>
      <c r="B29" s="17"/>
      <c r="C29" s="47">
        <v>554.327719506772</v>
      </c>
      <c r="D29" s="41"/>
      <c r="E29" s="42"/>
      <c r="F29" s="41"/>
      <c r="G29" s="42"/>
      <c r="H29" s="45"/>
      <c r="I29" s="45"/>
      <c r="J29" s="78"/>
      <c r="K29" s="130" t="s">
        <v>24</v>
      </c>
      <c r="L29" s="130"/>
      <c r="M29" s="61"/>
      <c r="N29" s="55"/>
      <c r="R29" s="43"/>
    </row>
    <row r="30" spans="1:14" ht="12.75">
      <c r="A30" s="21" t="s">
        <v>11</v>
      </c>
      <c r="B30" s="22" t="s">
        <v>12</v>
      </c>
      <c r="C30" s="31" t="s">
        <v>13</v>
      </c>
      <c r="D30" s="7" t="s">
        <v>14</v>
      </c>
      <c r="E30" s="52" t="s">
        <v>15</v>
      </c>
      <c r="F30" s="8" t="s">
        <v>16</v>
      </c>
      <c r="G30" s="8" t="s">
        <v>17</v>
      </c>
      <c r="H30" s="75" t="s">
        <v>18</v>
      </c>
      <c r="I30" s="120"/>
      <c r="J30" s="60"/>
      <c r="K30" s="62"/>
      <c r="L30" s="62"/>
      <c r="M30" s="61"/>
      <c r="N30" s="56"/>
    </row>
    <row r="31" spans="1:14" ht="12.75">
      <c r="A31" s="8" t="s">
        <v>19</v>
      </c>
      <c r="B31" s="24">
        <v>600</v>
      </c>
      <c r="C31" s="26">
        <v>780</v>
      </c>
      <c r="D31" s="26">
        <v>920</v>
      </c>
      <c r="E31" s="112">
        <v>1195</v>
      </c>
      <c r="F31" s="27">
        <v>1240</v>
      </c>
      <c r="G31" s="27">
        <v>1560</v>
      </c>
      <c r="H31" s="76">
        <v>2320</v>
      </c>
      <c r="I31" s="121"/>
      <c r="J31" s="60"/>
      <c r="K31" s="129">
        <v>1144.2</v>
      </c>
      <c r="L31" s="129"/>
      <c r="M31" s="61"/>
      <c r="N31" s="56"/>
    </row>
    <row r="32" spans="1:14" ht="12.75">
      <c r="A32" s="8" t="s">
        <v>20</v>
      </c>
      <c r="B32" s="28">
        <v>229.61005941905387</v>
      </c>
      <c r="C32" s="51">
        <v>367.3760950704862</v>
      </c>
      <c r="D32" s="92">
        <v>474.52745613271134</v>
      </c>
      <c r="E32" s="113">
        <v>685.0033439335107</v>
      </c>
      <c r="F32" s="30">
        <v>719.4448528463688</v>
      </c>
      <c r="G32" s="30">
        <v>964.3622495600263</v>
      </c>
      <c r="H32" s="77">
        <v>1546.0410667549627</v>
      </c>
      <c r="I32" s="122"/>
      <c r="J32" s="60"/>
      <c r="K32" s="79"/>
      <c r="L32" s="79"/>
      <c r="M32" s="80"/>
      <c r="N32" s="56"/>
    </row>
    <row r="33" spans="1:14" ht="12.75">
      <c r="A33" s="8" t="s">
        <v>21</v>
      </c>
      <c r="B33" s="28">
        <v>688.8301782571616</v>
      </c>
      <c r="C33" s="51">
        <v>826.5962139085939</v>
      </c>
      <c r="D33" s="92">
        <v>933.7475749708191</v>
      </c>
      <c r="E33" s="113">
        <v>1144.2234627716184</v>
      </c>
      <c r="F33" s="30">
        <v>1178.6649716844765</v>
      </c>
      <c r="G33" s="30">
        <v>1423.582368398134</v>
      </c>
      <c r="H33" s="77">
        <v>2005.2611855930704</v>
      </c>
      <c r="I33" s="122"/>
      <c r="J33" s="102"/>
      <c r="K33" s="104" t="s">
        <v>28</v>
      </c>
      <c r="L33" s="79"/>
      <c r="M33" s="80"/>
      <c r="N33" s="56"/>
    </row>
    <row r="34" spans="1:14" ht="12.75">
      <c r="A34" s="31" t="s">
        <v>22</v>
      </c>
      <c r="B34" s="28">
        <v>322.836140246614</v>
      </c>
      <c r="C34" s="51">
        <v>336.53782439458234</v>
      </c>
      <c r="D34" s="92">
        <v>347.1946898430022</v>
      </c>
      <c r="E34" s="113">
        <v>368.12781840239836</v>
      </c>
      <c r="F34" s="30">
        <v>371.5532394393905</v>
      </c>
      <c r="G34" s="30">
        <v>395.9117890357787</v>
      </c>
      <c r="H34" s="77">
        <v>453.7633443272008</v>
      </c>
      <c r="I34" s="122"/>
      <c r="J34" s="60"/>
      <c r="K34" s="62"/>
      <c r="L34" s="65">
        <v>554.3</v>
      </c>
      <c r="M34" s="81">
        <v>600</v>
      </c>
      <c r="N34" s="56"/>
    </row>
    <row r="35" spans="1:14" ht="12.75">
      <c r="A35" s="31" t="s">
        <v>23</v>
      </c>
      <c r="B35" s="28">
        <v>231.49157926015806</v>
      </c>
      <c r="C35" s="51">
        <v>217.78989511218967</v>
      </c>
      <c r="D35" s="92">
        <v>207.13302966376983</v>
      </c>
      <c r="E35" s="113">
        <v>186.19990110437368</v>
      </c>
      <c r="F35" s="30">
        <v>182.77448006738157</v>
      </c>
      <c r="G35" s="30">
        <v>158.41593047099332</v>
      </c>
      <c r="H35" s="77">
        <v>100.56437517957124</v>
      </c>
      <c r="I35" s="122"/>
      <c r="J35" s="105"/>
      <c r="K35" s="107" t="s">
        <v>29</v>
      </c>
      <c r="L35" s="79"/>
      <c r="M35" s="80"/>
      <c r="N35" s="56"/>
    </row>
    <row r="36" spans="1:14" ht="12.75">
      <c r="A36" s="99" t="s">
        <v>27</v>
      </c>
      <c r="B36" s="100">
        <f>B34+B35</f>
        <v>554.327719506772</v>
      </c>
      <c r="C36" s="100">
        <f aca="true" t="shared" si="9" ref="C36:H36">C34+C35</f>
        <v>554.327719506772</v>
      </c>
      <c r="D36" s="100">
        <f t="shared" si="9"/>
        <v>554.327719506772</v>
      </c>
      <c r="E36" s="114">
        <f t="shared" si="9"/>
        <v>554.327719506772</v>
      </c>
      <c r="F36" s="100">
        <f t="shared" si="9"/>
        <v>554.327719506772</v>
      </c>
      <c r="G36" s="100">
        <f t="shared" si="9"/>
        <v>554.327719506772</v>
      </c>
      <c r="H36" s="100">
        <f t="shared" si="9"/>
        <v>554.327719506772</v>
      </c>
      <c r="I36" s="123"/>
      <c r="J36" s="60"/>
      <c r="K36" s="79"/>
      <c r="L36" s="79"/>
      <c r="M36" s="80"/>
      <c r="N36" s="56"/>
    </row>
    <row r="37" spans="4:14" ht="12.75">
      <c r="D37" s="93"/>
      <c r="J37" s="60"/>
      <c r="K37" s="128">
        <v>685</v>
      </c>
      <c r="L37" s="128"/>
      <c r="M37" s="61"/>
      <c r="N37" s="56"/>
    </row>
    <row r="38" spans="2:14" ht="12.75">
      <c r="B38" s="40"/>
      <c r="C38" s="41"/>
      <c r="D38" s="94"/>
      <c r="E38" s="43"/>
      <c r="F38" s="43"/>
      <c r="G38" s="15"/>
      <c r="H38" s="2" t="s">
        <v>9</v>
      </c>
      <c r="I38" s="2"/>
      <c r="J38" s="82"/>
      <c r="K38" s="69"/>
      <c r="L38" s="69"/>
      <c r="M38" s="70"/>
      <c r="N38" s="56"/>
    </row>
    <row r="39" spans="5:10" ht="12.75">
      <c r="E39" s="44"/>
      <c r="F39" s="44"/>
      <c r="J39" s="44"/>
    </row>
    <row r="40" spans="1:10" ht="12.75">
      <c r="A40" s="8" t="s">
        <v>19</v>
      </c>
      <c r="B40" s="25">
        <v>765</v>
      </c>
      <c r="C40" s="25">
        <v>930</v>
      </c>
      <c r="D40" s="25">
        <v>1175</v>
      </c>
      <c r="E40" s="25">
        <v>1350</v>
      </c>
      <c r="F40" s="25">
        <v>1525</v>
      </c>
      <c r="G40" s="25">
        <v>1750</v>
      </c>
      <c r="H40" s="25">
        <v>1925</v>
      </c>
      <c r="I40" s="25">
        <v>2100</v>
      </c>
      <c r="J40" s="25">
        <v>2300</v>
      </c>
    </row>
    <row r="41" spans="1:10" ht="12.75">
      <c r="A41" s="8" t="s">
        <v>20</v>
      </c>
      <c r="B41" s="29">
        <v>355.8955920995335</v>
      </c>
      <c r="C41" s="29">
        <v>482.18112478001314</v>
      </c>
      <c r="D41" s="29">
        <v>669.6960066389071</v>
      </c>
      <c r="E41" s="29">
        <v>803.6352079666885</v>
      </c>
      <c r="F41" s="29">
        <v>937.57440929447</v>
      </c>
      <c r="G41" s="29">
        <v>1109.7819538587603</v>
      </c>
      <c r="H41" s="29">
        <v>1243.7211551865419</v>
      </c>
      <c r="I41" s="29">
        <v>1377.6603565143232</v>
      </c>
      <c r="J41" s="29">
        <v>1530.7337294603592</v>
      </c>
    </row>
    <row r="42" spans="1:10" ht="12.75">
      <c r="A42" s="8" t="s">
        <v>21</v>
      </c>
      <c r="B42" s="29">
        <v>815.1157109376412</v>
      </c>
      <c r="C42" s="29">
        <v>941.4012436181208</v>
      </c>
      <c r="D42" s="29">
        <v>1128.916125477015</v>
      </c>
      <c r="E42" s="29">
        <v>1262.8553268047963</v>
      </c>
      <c r="F42" s="29">
        <v>1396.7945281325776</v>
      </c>
      <c r="G42" s="29">
        <v>1569.002072696868</v>
      </c>
      <c r="H42" s="29">
        <v>1702.9412740246496</v>
      </c>
      <c r="I42" s="29">
        <v>1836.880475352431</v>
      </c>
      <c r="J42" s="29">
        <v>1989.953848298467</v>
      </c>
    </row>
    <row r="43" spans="1:10" ht="12.75">
      <c r="A43" s="31" t="s">
        <v>22</v>
      </c>
      <c r="B43" s="29">
        <v>335.39601738225167</v>
      </c>
      <c r="C43" s="29">
        <v>347.95589451788936</v>
      </c>
      <c r="D43" s="29">
        <v>366.6054090526241</v>
      </c>
      <c r="E43" s="29">
        <v>379.92649086314896</v>
      </c>
      <c r="F43" s="29">
        <v>393.24757267367374</v>
      </c>
      <c r="G43" s="29">
        <v>410.3746778586342</v>
      </c>
      <c r="H43" s="29">
        <v>423.6957596691591</v>
      </c>
      <c r="I43" s="29">
        <v>437.0168414796839</v>
      </c>
      <c r="J43" s="29">
        <v>452.2409349774265</v>
      </c>
    </row>
    <row r="44" spans="1:10" ht="12.75">
      <c r="A44" s="31" t="s">
        <v>23</v>
      </c>
      <c r="B44" s="29">
        <v>218.93170212452037</v>
      </c>
      <c r="C44" s="29">
        <v>206.37182498888268</v>
      </c>
      <c r="D44" s="29">
        <v>187.72231045414793</v>
      </c>
      <c r="E44" s="29">
        <v>174.4012286436231</v>
      </c>
      <c r="F44" s="29">
        <v>161.0801468330983</v>
      </c>
      <c r="G44" s="29">
        <v>143.95304164813783</v>
      </c>
      <c r="H44" s="29">
        <v>130.63195983761298</v>
      </c>
      <c r="I44" s="29">
        <v>117.31087802708817</v>
      </c>
      <c r="J44" s="29">
        <v>102.08678452934552</v>
      </c>
    </row>
  </sheetData>
  <mergeCells count="9">
    <mergeCell ref="O7:P7"/>
    <mergeCell ref="O9:P9"/>
    <mergeCell ref="O15:P15"/>
    <mergeCell ref="K15:L15"/>
    <mergeCell ref="K37:L37"/>
    <mergeCell ref="K31:L31"/>
    <mergeCell ref="K7:L7"/>
    <mergeCell ref="K29:L29"/>
    <mergeCell ref="K9:L9"/>
  </mergeCells>
  <printOptions/>
  <pageMargins left="0.49" right="0.5" top="0.12" bottom="0" header="0.14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RDW-world@t-online.de</dc:creator>
  <cp:keywords/>
  <dc:description/>
  <cp:lastModifiedBy>RDW-world@t-online.de</cp:lastModifiedBy>
  <cp:lastPrinted>2018-10-25T12:21:53Z</cp:lastPrinted>
  <dcterms:created xsi:type="dcterms:W3CDTF">2018-05-04T20:59:28Z</dcterms:created>
  <dcterms:modified xsi:type="dcterms:W3CDTF">2018-10-29T16:04:59Z</dcterms:modified>
  <cp:category/>
  <cp:version/>
  <cp:contentType/>
  <cp:contentStatus/>
</cp:coreProperties>
</file>